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2"/>
  </bookViews>
  <sheets>
    <sheet name="Sheet1" sheetId="1" r:id="rId1"/>
    <sheet name="Sheet2" sheetId="3" r:id="rId2"/>
    <sheet name="此表复制到WORD文档" sheetId="2" r:id="rId3"/>
  </sheets>
  <definedNames>
    <definedName name="_xlnm.Print_Area" localSheetId="2">此表复制到WORD文档!$A$1:$N$8</definedName>
  </definedNames>
  <calcPr calcId="144525"/>
</workbook>
</file>

<file path=xl/sharedStrings.xml><?xml version="1.0" encoding="utf-8"?>
<sst xmlns="http://schemas.openxmlformats.org/spreadsheetml/2006/main" count="173" uniqueCount="130">
  <si>
    <t>建设
年度</t>
  </si>
  <si>
    <t>项目名称</t>
  </si>
  <si>
    <t>项目
类别</t>
  </si>
  <si>
    <t>实施
地点</t>
  </si>
  <si>
    <t>建设任务</t>
  </si>
  <si>
    <t>建设
性质</t>
  </si>
  <si>
    <t>补助
标准（万元）</t>
  </si>
  <si>
    <t>资金
规模（万元）</t>
  </si>
  <si>
    <t>筹资方式</t>
  </si>
  <si>
    <t xml:space="preserve">  受  益  对 象</t>
  </si>
  <si>
    <t>年度绩效目标</t>
  </si>
  <si>
    <t>群众参与和带贫减贫机制</t>
  </si>
  <si>
    <t>时间进度</t>
  </si>
  <si>
    <t>责任单位</t>
  </si>
  <si>
    <t>产出指标</t>
  </si>
  <si>
    <t>效益指标</t>
  </si>
  <si>
    <t>满意度指标</t>
  </si>
  <si>
    <t>务工收入</t>
  </si>
  <si>
    <t>土地流转</t>
  </si>
  <si>
    <t>分红</t>
  </si>
  <si>
    <t>其他</t>
  </si>
  <si>
    <t>财政项目类型</t>
  </si>
  <si>
    <t>扶贫项目类型</t>
  </si>
  <si>
    <t>扶贫项目子类型</t>
  </si>
  <si>
    <t>乡镇（场）名</t>
  </si>
  <si>
    <t>村名</t>
  </si>
  <si>
    <t>项目实施小地名</t>
  </si>
  <si>
    <t>建设内容</t>
  </si>
  <si>
    <t>规模</t>
  </si>
  <si>
    <t>单位</t>
  </si>
  <si>
    <t>财政专项扶贫资金</t>
  </si>
  <si>
    <t>其他财政资金</t>
  </si>
  <si>
    <t>自筹资金</t>
  </si>
  <si>
    <t>建档立卡贫困户户数</t>
  </si>
  <si>
    <t>建档立卡贫困户人数</t>
  </si>
  <si>
    <t>非贫困户户数</t>
  </si>
  <si>
    <t>非贫困户人数</t>
  </si>
  <si>
    <t>数量指标+指标值</t>
  </si>
  <si>
    <t>质量指标+指标值</t>
  </si>
  <si>
    <t>时效指标+指标值</t>
  </si>
  <si>
    <t>成本指标+指标值</t>
  </si>
  <si>
    <t>经济效益指标+指标值</t>
  </si>
  <si>
    <t>社会效益指标+指标值</t>
  </si>
  <si>
    <t>生态效益指标+指标值</t>
  </si>
  <si>
    <t>可持续影响指标+指标值</t>
  </si>
  <si>
    <t>满意度指标+指标值</t>
  </si>
  <si>
    <t>吸纳建档立卡贫困人口数</t>
  </si>
  <si>
    <t>每户年均增加收益金额</t>
  </si>
  <si>
    <t>贫困户土地流转面积</t>
  </si>
  <si>
    <t>每亩年均流转收益金额</t>
  </si>
  <si>
    <t>村集体收益金额</t>
  </si>
  <si>
    <t>每户年均收益金额</t>
  </si>
  <si>
    <t>备注</t>
  </si>
  <si>
    <t>计划开工时间</t>
  </si>
  <si>
    <t>计划完工时间</t>
  </si>
  <si>
    <t>项目主管单位</t>
  </si>
  <si>
    <t>项目实施单位</t>
  </si>
  <si>
    <t>2021年度</t>
  </si>
  <si>
    <t>村基础设施</t>
  </si>
  <si>
    <t>通村、组硬化路及护栏</t>
  </si>
  <si>
    <t>黄荆乡</t>
  </si>
  <si>
    <t>高龙村</t>
  </si>
  <si>
    <t>村部</t>
  </si>
  <si>
    <t>村部配套设施宝矿、化粪池、厕所、文化墙等</t>
  </si>
  <si>
    <t>立方</t>
  </si>
  <si>
    <t>新建</t>
  </si>
  <si>
    <t>0.125万元/立方</t>
  </si>
  <si>
    <t>贫困村新建公路堡矿≧200方</t>
  </si>
  <si>
    <t>项目（工程）验收合格率100%</t>
  </si>
  <si>
    <t>项目（工程）完成及时率≥100%</t>
  </si>
  <si>
    <t>道路补助标准0.125万元/立方</t>
  </si>
  <si>
    <t>受益建档立卡贫困人口数≥235人</t>
  </si>
  <si>
    <t>工程设计使用年限≥20年</t>
  </si>
  <si>
    <t>受益贫困人口满意度≥100%</t>
  </si>
  <si>
    <t>县交通局</t>
  </si>
  <si>
    <t>2020年浏阳市·邵阳县“携手奔小康”
第三批资金项目计划汇总表</t>
  </si>
  <si>
    <t>单位：万元、个</t>
  </si>
  <si>
    <t>项目个数</t>
  </si>
  <si>
    <t>村基础设施通村、组硬化路及护栏</t>
  </si>
  <si>
    <t>村基础设施小型农田水利设施</t>
  </si>
  <si>
    <t>其他村基础设施</t>
  </si>
  <si>
    <t>总计</t>
  </si>
  <si>
    <t>2020年浏阳市·邵阳县“携手奔小康”第三批资金项目计划明细表</t>
  </si>
  <si>
    <t>受益对象</t>
  </si>
  <si>
    <t>谷洲镇兰子村小型农田水利设施</t>
  </si>
  <si>
    <t>兰子村峡口山至陈家</t>
  </si>
  <si>
    <t>灌溉渠道0.4公里</t>
  </si>
  <si>
    <t>维修</t>
  </si>
  <si>
    <t>浏阳对口帮扶专项资金</t>
  </si>
  <si>
    <t>建档立卡贫困户户数101户427人，非贫困户户数618户2525人。</t>
  </si>
  <si>
    <t>水利工程维修养护数量≥1个；项目（工程）验收合格率100%；项目（工程）完成及时率≥100%；除险加固工程补助标准32.5万元/个；生产条件改善带动农业亩均产量增加≥2000斤；受益建档立卡贫困人口数427人工程设计使用年限≥20年；受益贫困人口满意度≥100%。</t>
  </si>
  <si>
    <t>务工收入吸纳建档立卡贫困人口数13人，每户年均增加收益金额3500元。</t>
  </si>
  <si>
    <t>计划开工时间2021年1月3日；计划完工时间2021年6月30日。</t>
  </si>
  <si>
    <t>项目主管单位:邵阳县农业农村局；项目实施单位:谷洲镇兰子村</t>
  </si>
  <si>
    <t>谷洲镇兰子村通村、组硬化路及护栏</t>
  </si>
  <si>
    <t>兰子村艾家莲花桥</t>
  </si>
  <si>
    <t>村（组）路1个</t>
  </si>
  <si>
    <t>建档立卡贫困户户数101户427人，非贫困户户数618户2526人。</t>
  </si>
  <si>
    <t>贫困村危桥改造≥1个；项目（工程）验收合格率100%；项目（工程）完成及时率≥100%；桥梁补助标准7万元/个；受益建档立卡贫困人口数186人；工程设计使用年限≥20年；受益贫困人口满意度≥100%</t>
  </si>
  <si>
    <t>项目主管单位:邵阳县交通局；项目实施单位:谷洲镇兰子村</t>
  </si>
  <si>
    <t>谷洲镇长城村通村、组硬化路及护栏</t>
  </si>
  <si>
    <t>长城村上四房-村农场</t>
  </si>
  <si>
    <t>村（组）路1.6公里</t>
  </si>
  <si>
    <t>建档立卡贫困户户数94户355人，非贫困户户数823户3483人。</t>
  </si>
  <si>
    <t>行政村新建改建公路里程≥0.8公里项目（工程）；验收合格率100%；项目（工程）完成及时率≥100%；道路补助标准12.5万元/公里；受益建档立卡贫困人口数355人；工程设计使用年限≥20年；受益贫困人口满意度≥100%。</t>
  </si>
  <si>
    <t>务工收入吸纳建档立卡贫困人口数15人，每户年均增加收益金额3500元。</t>
  </si>
  <si>
    <t>项目主管单位:邵阳县交通局；项目实施单位:谷洲镇长城村</t>
  </si>
  <si>
    <t>五峰铺镇高霞山村村（组）路</t>
  </si>
  <si>
    <t>五峰铺镇高霞山村老屋塘至上头组</t>
  </si>
  <si>
    <t>公路扩宽1.5公里</t>
  </si>
  <si>
    <t>扩建</t>
  </si>
  <si>
    <t>建档立卡贫困户户数20户85人，非贫困户户数62户280人。</t>
  </si>
  <si>
    <t>扩建道路硬化≧1.5公里；补助标准13.34万元/公里；贫困地区居民出行平均缩短时间≧0.2小时；受益建档立卡贫困人口数≧85人；可持续发展≧20年；受益贫困人口满意度100%。</t>
  </si>
  <si>
    <t>务工收入吸纳建档立卡贫困人口数10人，每户年均增加收益金额2200元。</t>
  </si>
  <si>
    <t>计划开工时间2021年3月1日；计划完工时间2021年9月30日。</t>
  </si>
  <si>
    <t>项目主管单位:邵阳县交通局；项目实施单位:五峰铺镇高霞山村</t>
  </si>
  <si>
    <t>黄荆乡高龙村通村、组硬化路及护栏</t>
  </si>
  <si>
    <t>黄荆乡高龙村</t>
  </si>
  <si>
    <t>通村院落道路护坡等配套设施200立方米。</t>
  </si>
  <si>
    <t>建档立卡贫困户户数33户110人，非贫困户户数50户260人。</t>
  </si>
  <si>
    <t>贫困村新建公路堡矿≧200方；道路补助标准0.1万元/立方米；受益建档立卡贫困人口数≥235人；工程设计使用年限≥20年；受益贫困人口满意度≥100%。</t>
  </si>
  <si>
    <t>务工收入吸纳建档立卡贫困人口数15人，每户年均增加收益金额3100元。</t>
  </si>
  <si>
    <t>项目主管单位:邵阳县交通局；项目实施单位:黄荆乡高龙村</t>
  </si>
  <si>
    <t>邵阳县九公桥区域性敬老院室外附属工程</t>
  </si>
  <si>
    <t>九公桥镇</t>
  </si>
  <si>
    <t>土石方、堡矿、道路硬化等敬老院室外附属工程</t>
  </si>
  <si>
    <t>五保、低保户150人。</t>
  </si>
  <si>
    <t>土石方、堡矿、道路硬化等敬老院室外附属工程≧1个；附属工程补助标准100万元/个；受益五保、低保户≧150人；工程设计使用年限≥20年；受益五保、低保户≥100%。</t>
  </si>
  <si>
    <t>计划开工时间2020年12月19日；计划完工时间2021年6月30日。</t>
  </si>
  <si>
    <t>项目主管单位：邵阳县民政局；项目实施单位：邵阳县民政局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</si>
</sst>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3"/>
      <name val="黑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sz val="11"/>
      <name val="微软雅黑"/>
      <charset val="134"/>
    </font>
    <font>
      <sz val="21"/>
      <color theme="1"/>
      <name val="方正大标宋简体"/>
      <charset val="134"/>
    </font>
    <font>
      <b/>
      <sz val="12"/>
      <color theme="1"/>
      <name val="宋体"/>
      <charset val="134"/>
      <scheme val="minor"/>
    </font>
    <font>
      <b/>
      <sz val="10"/>
      <name val="黑体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P10"/>
  <sheetViews>
    <sheetView topLeftCell="Q1" workbookViewId="0">
      <selection activeCell="AO10" sqref="AO10"/>
    </sheetView>
  </sheetViews>
  <sheetFormatPr defaultColWidth="9" defaultRowHeight="14.4"/>
  <cols>
    <col min="39" max="39" width="9.62962962962963"/>
    <col min="40" max="40" width="10.8796296296296"/>
  </cols>
  <sheetData>
    <row r="2" spans="1:42">
      <c r="A2" s="20" t="s">
        <v>0</v>
      </c>
      <c r="B2" s="20" t="s">
        <v>1</v>
      </c>
      <c r="C2" s="21" t="s">
        <v>2</v>
      </c>
      <c r="D2" s="22"/>
      <c r="E2" s="23"/>
      <c r="F2" s="22" t="s">
        <v>3</v>
      </c>
      <c r="G2" s="22"/>
      <c r="H2" s="23"/>
      <c r="I2" s="21" t="s">
        <v>4</v>
      </c>
      <c r="J2" s="22"/>
      <c r="K2" s="23"/>
      <c r="L2" s="20" t="s">
        <v>5</v>
      </c>
      <c r="M2" s="20" t="s">
        <v>6</v>
      </c>
      <c r="N2" s="20" t="s">
        <v>7</v>
      </c>
      <c r="O2" s="20" t="s">
        <v>8</v>
      </c>
      <c r="P2" s="20"/>
      <c r="Q2" s="20"/>
      <c r="R2" s="20" t="s">
        <v>9</v>
      </c>
      <c r="S2" s="20"/>
      <c r="T2" s="20"/>
      <c r="U2" s="20"/>
      <c r="V2" s="20" t="s">
        <v>10</v>
      </c>
      <c r="W2" s="20"/>
      <c r="X2" s="20"/>
      <c r="Y2" s="20"/>
      <c r="Z2" s="20"/>
      <c r="AA2" s="20"/>
      <c r="AB2" s="20"/>
      <c r="AC2" s="20"/>
      <c r="AD2" s="20"/>
      <c r="AE2" s="20" t="s">
        <v>11</v>
      </c>
      <c r="AF2" s="20"/>
      <c r="AG2" s="20"/>
      <c r="AH2" s="20"/>
      <c r="AI2" s="20"/>
      <c r="AJ2" s="20"/>
      <c r="AK2" s="20"/>
      <c r="AL2" s="20"/>
      <c r="AM2" s="20" t="s">
        <v>12</v>
      </c>
      <c r="AN2" s="20"/>
      <c r="AO2" s="20" t="s">
        <v>13</v>
      </c>
      <c r="AP2" s="20"/>
    </row>
    <row r="3" ht="24" spans="1:42">
      <c r="A3" s="20"/>
      <c r="B3" s="20"/>
      <c r="C3" s="24"/>
      <c r="D3" s="25"/>
      <c r="E3" s="26"/>
      <c r="F3" s="25"/>
      <c r="G3" s="25"/>
      <c r="H3" s="26"/>
      <c r="I3" s="24"/>
      <c r="J3" s="25"/>
      <c r="K3" s="26"/>
      <c r="L3" s="20"/>
      <c r="M3" s="20"/>
      <c r="N3" s="20"/>
      <c r="O3" s="20"/>
      <c r="P3" s="20"/>
      <c r="Q3" s="20"/>
      <c r="R3" s="20"/>
      <c r="S3" s="20"/>
      <c r="T3" s="20"/>
      <c r="U3" s="20"/>
      <c r="V3" s="20" t="s">
        <v>14</v>
      </c>
      <c r="W3" s="20"/>
      <c r="X3" s="20"/>
      <c r="Y3" s="20"/>
      <c r="Z3" s="20" t="s">
        <v>15</v>
      </c>
      <c r="AA3" s="20"/>
      <c r="AB3" s="20"/>
      <c r="AC3" s="20"/>
      <c r="AD3" s="20" t="s">
        <v>16</v>
      </c>
      <c r="AE3" s="20" t="s">
        <v>17</v>
      </c>
      <c r="AF3" s="20"/>
      <c r="AG3" s="20" t="s">
        <v>18</v>
      </c>
      <c r="AH3" s="20"/>
      <c r="AI3" s="20" t="s">
        <v>19</v>
      </c>
      <c r="AJ3" s="20"/>
      <c r="AK3" s="20" t="s">
        <v>20</v>
      </c>
      <c r="AL3" s="20"/>
      <c r="AM3" s="20"/>
      <c r="AN3" s="20"/>
      <c r="AO3" s="20"/>
      <c r="AP3" s="20"/>
    </row>
    <row r="4" ht="48" spans="1:42">
      <c r="A4" s="20"/>
      <c r="B4" s="20"/>
      <c r="C4" s="20" t="s">
        <v>21</v>
      </c>
      <c r="D4" s="27" t="s">
        <v>22</v>
      </c>
      <c r="E4" s="27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0" t="s">
        <v>29</v>
      </c>
      <c r="L4" s="20"/>
      <c r="M4" s="20"/>
      <c r="N4" s="20"/>
      <c r="O4" s="20" t="s">
        <v>30</v>
      </c>
      <c r="P4" s="20" t="s">
        <v>31</v>
      </c>
      <c r="Q4" s="20" t="s">
        <v>32</v>
      </c>
      <c r="R4" s="20" t="s">
        <v>33</v>
      </c>
      <c r="S4" s="20" t="s">
        <v>34</v>
      </c>
      <c r="T4" s="20" t="s">
        <v>35</v>
      </c>
      <c r="U4" s="20" t="s">
        <v>36</v>
      </c>
      <c r="V4" s="20" t="s">
        <v>37</v>
      </c>
      <c r="W4" s="20" t="s">
        <v>38</v>
      </c>
      <c r="X4" s="20" t="s">
        <v>39</v>
      </c>
      <c r="Y4" s="20" t="s">
        <v>40</v>
      </c>
      <c r="Z4" s="20" t="s">
        <v>41</v>
      </c>
      <c r="AA4" s="20" t="s">
        <v>42</v>
      </c>
      <c r="AB4" s="20" t="s">
        <v>43</v>
      </c>
      <c r="AC4" s="20" t="s">
        <v>44</v>
      </c>
      <c r="AD4" s="20" t="s">
        <v>45</v>
      </c>
      <c r="AE4" s="20" t="s">
        <v>46</v>
      </c>
      <c r="AF4" s="20" t="s">
        <v>47</v>
      </c>
      <c r="AG4" s="20" t="s">
        <v>48</v>
      </c>
      <c r="AH4" s="20" t="s">
        <v>49</v>
      </c>
      <c r="AI4" s="20" t="s">
        <v>50</v>
      </c>
      <c r="AJ4" s="20" t="s">
        <v>51</v>
      </c>
      <c r="AK4" s="20" t="s">
        <v>52</v>
      </c>
      <c r="AL4" s="20" t="s">
        <v>51</v>
      </c>
      <c r="AM4" s="20" t="s">
        <v>53</v>
      </c>
      <c r="AN4" s="20" t="s">
        <v>54</v>
      </c>
      <c r="AO4" s="20" t="s">
        <v>55</v>
      </c>
      <c r="AP4" s="20" t="s">
        <v>56</v>
      </c>
    </row>
    <row r="5" ht="78" spans="1:42">
      <c r="A5" s="28" t="s">
        <v>57</v>
      </c>
      <c r="B5" s="29" t="str">
        <f>F5&amp;G5&amp;E5</f>
        <v>黄荆乡高龙村通村、组硬化路及护栏</v>
      </c>
      <c r="C5" s="28" t="s">
        <v>58</v>
      </c>
      <c r="D5" s="28" t="s">
        <v>58</v>
      </c>
      <c r="E5" s="29" t="s">
        <v>59</v>
      </c>
      <c r="F5" s="28" t="s">
        <v>60</v>
      </c>
      <c r="G5" s="28" t="s">
        <v>61</v>
      </c>
      <c r="H5" s="29" t="s">
        <v>62</v>
      </c>
      <c r="I5" s="29" t="s">
        <v>63</v>
      </c>
      <c r="J5" s="28">
        <v>200</v>
      </c>
      <c r="K5" s="28" t="s">
        <v>64</v>
      </c>
      <c r="L5" s="28" t="s">
        <v>65</v>
      </c>
      <c r="M5" s="28" t="s">
        <v>66</v>
      </c>
      <c r="N5" s="28">
        <v>25</v>
      </c>
      <c r="O5" s="28">
        <v>25</v>
      </c>
      <c r="P5" s="28">
        <v>0</v>
      </c>
      <c r="Q5" s="28">
        <v>0</v>
      </c>
      <c r="R5" s="28">
        <v>33</v>
      </c>
      <c r="S5" s="28">
        <v>110</v>
      </c>
      <c r="T5" s="28">
        <v>50</v>
      </c>
      <c r="U5" s="28">
        <v>260</v>
      </c>
      <c r="V5" s="29" t="s">
        <v>67</v>
      </c>
      <c r="W5" s="29" t="s">
        <v>68</v>
      </c>
      <c r="X5" s="29" t="s">
        <v>69</v>
      </c>
      <c r="Y5" s="29" t="s">
        <v>70</v>
      </c>
      <c r="Z5" s="28"/>
      <c r="AA5" s="29" t="s">
        <v>71</v>
      </c>
      <c r="AB5" s="28"/>
      <c r="AC5" s="29" t="s">
        <v>72</v>
      </c>
      <c r="AD5" s="29" t="s">
        <v>73</v>
      </c>
      <c r="AE5" s="28"/>
      <c r="AF5" s="28"/>
      <c r="AG5" s="28"/>
      <c r="AH5" s="28"/>
      <c r="AI5" s="28"/>
      <c r="AJ5" s="28"/>
      <c r="AK5" s="28"/>
      <c r="AL5" s="28"/>
      <c r="AM5" s="30">
        <v>44285</v>
      </c>
      <c r="AN5" s="30">
        <v>44560</v>
      </c>
      <c r="AO5" s="28" t="s">
        <v>74</v>
      </c>
      <c r="AP5" s="28" t="s">
        <v>61</v>
      </c>
    </row>
    <row r="7" spans="4:24">
      <c r="D7" t="str">
        <f>D5&amp;E5</f>
        <v>村基础设施通村、组硬化路及护栏</v>
      </c>
      <c r="G7" t="str">
        <f>F5&amp;G5&amp;H5</f>
        <v>黄荆乡高龙村村部</v>
      </c>
      <c r="I7" t="str">
        <f>I5&amp;J5&amp;K5</f>
        <v>村部配套设施宝矿、化粪池、厕所、文化墙等200立方</v>
      </c>
      <c r="R7" t="str">
        <f>R4&amp;R5&amp;"户"&amp;S5&amp;"人，"&amp;T4&amp;T5&amp;"户"&amp;U5&amp;"人。"</f>
        <v>建档立卡贫困户户数33户110人，非贫困户户数50户260人。</v>
      </c>
      <c r="X7" t="str">
        <f>V5&amp;"；"&amp;W5&amp;"；"&amp;Y5&amp;"；"&amp;AA5&amp;"；"&amp;AD5&amp;"。"</f>
        <v>贫困村新建公路堡矿≧200方；项目（工程）验收合格率100%；道路补助标准0.125万元/立方；受益建档立卡贫困人口数≥235人；受益贫困人口满意度≥100%。</v>
      </c>
    </row>
    <row r="9" spans="22:39">
      <c r="V9" t="str">
        <f>V5&amp;"；"&amp;Y5&amp;"；"&amp;Z5&amp;"；"&amp;AA5&amp;"；"&amp;AC5&amp;"；"&amp;AD5&amp;"。"</f>
        <v>贫困村新建公路堡矿≧200方；道路补助标准0.125万元/立方；；受益建档立卡贫困人口数≥235人；工程设计使用年限≥20年；受益贫困人口满意度≥100%。</v>
      </c>
      <c r="AE9" t="str">
        <f>AE3&amp;AE4&amp;AE5&amp;"人，"&amp;AF4&amp;AF5&amp;"元。"</f>
        <v>务工收入吸纳建档立卡贫困人口数人，每户年均增加收益金额元。</v>
      </c>
      <c r="AM9" t="str">
        <f>AM4&amp;AM5&amp;"；"&amp;AN4&amp;AN5</f>
        <v>计划开工时间44285；计划完工时间44560</v>
      </c>
    </row>
    <row r="10" spans="41:41">
      <c r="AO10" t="str">
        <f>AO4&amp;":"&amp;AO5&amp;"；"&amp;AP4&amp;":"&amp;AP5</f>
        <v>项目主管单位:县交通局；项目实施单位:高龙村</v>
      </c>
    </row>
  </sheetData>
  <mergeCells count="20">
    <mergeCell ref="V2:AD2"/>
    <mergeCell ref="AE2:AL2"/>
    <mergeCell ref="V3:Y3"/>
    <mergeCell ref="Z3:AC3"/>
    <mergeCell ref="AE3:AF3"/>
    <mergeCell ref="AG3:AH3"/>
    <mergeCell ref="AI3:AJ3"/>
    <mergeCell ref="AK3:AL3"/>
    <mergeCell ref="A2:A4"/>
    <mergeCell ref="B2:B4"/>
    <mergeCell ref="L2:L4"/>
    <mergeCell ref="M2:M4"/>
    <mergeCell ref="N2:N4"/>
    <mergeCell ref="C2:E3"/>
    <mergeCell ref="F2:H3"/>
    <mergeCell ref="I2:K3"/>
    <mergeCell ref="O2:Q3"/>
    <mergeCell ref="R2:U3"/>
    <mergeCell ref="AM2:AN3"/>
    <mergeCell ref="AO2:AP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B2" sqref="B2"/>
    </sheetView>
  </sheetViews>
  <sheetFormatPr defaultColWidth="9" defaultRowHeight="14.4" outlineLevelCol="2"/>
  <cols>
    <col min="1" max="1" width="39.7592592592593" customWidth="1"/>
    <col min="2" max="2" width="17.4444444444444" customWidth="1"/>
    <col min="3" max="3" width="30.25" customWidth="1"/>
  </cols>
  <sheetData>
    <row r="1" ht="77" customHeight="1" spans="1:3">
      <c r="A1" s="12" t="s">
        <v>75</v>
      </c>
      <c r="B1" s="13"/>
      <c r="C1" s="13"/>
    </row>
    <row r="2" ht="40" customHeight="1" spans="1:3">
      <c r="A2" s="14"/>
      <c r="B2" s="14"/>
      <c r="C2" s="15" t="s">
        <v>76</v>
      </c>
    </row>
    <row r="3" ht="40" customHeight="1" spans="1:3">
      <c r="A3" s="16" t="s">
        <v>2</v>
      </c>
      <c r="B3" s="16" t="s">
        <v>77</v>
      </c>
      <c r="C3" s="17" t="s">
        <v>7</v>
      </c>
    </row>
    <row r="4" ht="40" customHeight="1" spans="1:3">
      <c r="A4" s="18" t="s">
        <v>78</v>
      </c>
      <c r="B4" s="19">
        <v>4</v>
      </c>
      <c r="C4" s="19">
        <v>67</v>
      </c>
    </row>
    <row r="5" ht="40" customHeight="1" spans="1:3">
      <c r="A5" s="18" t="s">
        <v>79</v>
      </c>
      <c r="B5" s="19">
        <v>1</v>
      </c>
      <c r="C5" s="19">
        <v>13</v>
      </c>
    </row>
    <row r="6" ht="40" customHeight="1" spans="1:3">
      <c r="A6" s="18" t="s">
        <v>80</v>
      </c>
      <c r="B6" s="19">
        <v>1</v>
      </c>
      <c r="C6" s="19">
        <v>100</v>
      </c>
    </row>
    <row r="7" ht="40" customHeight="1" spans="1:3">
      <c r="A7" s="18" t="s">
        <v>81</v>
      </c>
      <c r="B7" s="19">
        <v>6</v>
      </c>
      <c r="C7" s="19">
        <v>180</v>
      </c>
    </row>
    <row r="8" ht="40" customHeight="1"/>
    <row r="9" ht="40" customHeight="1"/>
    <row r="10" ht="40" customHeight="1"/>
    <row r="11" ht="40" customHeight="1"/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zoomScale="55" zoomScaleNormal="55" topLeftCell="A4" workbookViewId="0">
      <selection activeCell="K9" sqref="K9"/>
    </sheetView>
  </sheetViews>
  <sheetFormatPr defaultColWidth="9" defaultRowHeight="14.4"/>
  <cols>
    <col min="2" max="2" width="20.8796296296296" customWidth="1"/>
    <col min="3" max="3" width="15.8796296296296" customWidth="1"/>
    <col min="5" max="5" width="13.5" customWidth="1"/>
    <col min="8" max="8" width="8.5" customWidth="1"/>
    <col min="9" max="9" width="9.62962962962963" customWidth="1"/>
    <col min="10" max="10" width="23.3796296296296" customWidth="1"/>
    <col min="11" max="11" width="39.5" customWidth="1"/>
    <col min="12" max="12" width="24.5" customWidth="1"/>
    <col min="13" max="13" width="16" customWidth="1"/>
    <col min="14" max="14" width="21.3240740740741" customWidth="1"/>
  </cols>
  <sheetData>
    <row r="1" ht="60" customHeight="1" spans="1:14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6" customHeight="1" spans="1:1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83</v>
      </c>
      <c r="K2" s="5" t="s">
        <v>10</v>
      </c>
      <c r="L2" s="5" t="s">
        <v>11</v>
      </c>
      <c r="M2" s="5" t="s">
        <v>12</v>
      </c>
      <c r="N2" s="5" t="s">
        <v>13</v>
      </c>
    </row>
    <row r="3" s="2" customFormat="1" ht="117" customHeight="1" spans="1:14">
      <c r="A3" s="6" t="s">
        <v>57</v>
      </c>
      <c r="B3" s="7" t="s">
        <v>84</v>
      </c>
      <c r="C3" s="6" t="s">
        <v>79</v>
      </c>
      <c r="D3" s="6" t="s">
        <v>85</v>
      </c>
      <c r="E3" s="6" t="s">
        <v>86</v>
      </c>
      <c r="F3" s="6" t="s">
        <v>87</v>
      </c>
      <c r="G3" s="8">
        <v>32.5</v>
      </c>
      <c r="H3" s="9">
        <v>13</v>
      </c>
      <c r="I3" s="6" t="s">
        <v>88</v>
      </c>
      <c r="J3" s="6" t="s">
        <v>89</v>
      </c>
      <c r="K3" s="10" t="s">
        <v>90</v>
      </c>
      <c r="L3" s="10" t="s">
        <v>91</v>
      </c>
      <c r="M3" s="10" t="s">
        <v>92</v>
      </c>
      <c r="N3" s="10" t="s">
        <v>93</v>
      </c>
    </row>
    <row r="4" s="2" customFormat="1" ht="117" customHeight="1" spans="1:14">
      <c r="A4" s="6" t="s">
        <v>57</v>
      </c>
      <c r="B4" s="7" t="s">
        <v>94</v>
      </c>
      <c r="C4" s="6" t="s">
        <v>78</v>
      </c>
      <c r="D4" s="6" t="s">
        <v>95</v>
      </c>
      <c r="E4" s="6" t="s">
        <v>96</v>
      </c>
      <c r="F4" s="6" t="s">
        <v>65</v>
      </c>
      <c r="G4" s="8">
        <v>7</v>
      </c>
      <c r="H4" s="9">
        <v>7</v>
      </c>
      <c r="I4" s="6" t="s">
        <v>88</v>
      </c>
      <c r="J4" s="6" t="s">
        <v>97</v>
      </c>
      <c r="K4" s="10" t="s">
        <v>98</v>
      </c>
      <c r="L4" s="10" t="s">
        <v>91</v>
      </c>
      <c r="M4" s="10" t="s">
        <v>92</v>
      </c>
      <c r="N4" s="10" t="s">
        <v>99</v>
      </c>
    </row>
    <row r="5" s="2" customFormat="1" ht="117" customHeight="1" spans="1:14">
      <c r="A5" s="6" t="s">
        <v>57</v>
      </c>
      <c r="B5" s="7" t="s">
        <v>100</v>
      </c>
      <c r="C5" s="6" t="s">
        <v>78</v>
      </c>
      <c r="D5" s="6" t="s">
        <v>101</v>
      </c>
      <c r="E5" s="6" t="s">
        <v>102</v>
      </c>
      <c r="F5" s="6" t="s">
        <v>65</v>
      </c>
      <c r="G5" s="8">
        <v>12.5</v>
      </c>
      <c r="H5" s="9">
        <v>20</v>
      </c>
      <c r="I5" s="6" t="s">
        <v>88</v>
      </c>
      <c r="J5" s="6" t="s">
        <v>103</v>
      </c>
      <c r="K5" s="10" t="s">
        <v>104</v>
      </c>
      <c r="L5" s="10" t="s">
        <v>105</v>
      </c>
      <c r="M5" s="10" t="s">
        <v>92</v>
      </c>
      <c r="N5" s="10" t="s">
        <v>106</v>
      </c>
    </row>
    <row r="6" s="2" customFormat="1" ht="117" customHeight="1" spans="1:14">
      <c r="A6" s="6" t="s">
        <v>57</v>
      </c>
      <c r="B6" s="7" t="s">
        <v>107</v>
      </c>
      <c r="C6" s="6" t="s">
        <v>78</v>
      </c>
      <c r="D6" s="6" t="s">
        <v>108</v>
      </c>
      <c r="E6" s="6" t="s">
        <v>109</v>
      </c>
      <c r="F6" s="6" t="s">
        <v>110</v>
      </c>
      <c r="G6" s="8">
        <v>13.34</v>
      </c>
      <c r="H6" s="9">
        <v>20</v>
      </c>
      <c r="I6" s="6" t="s">
        <v>88</v>
      </c>
      <c r="J6" s="6" t="s">
        <v>111</v>
      </c>
      <c r="K6" s="10" t="s">
        <v>112</v>
      </c>
      <c r="L6" s="10" t="s">
        <v>113</v>
      </c>
      <c r="M6" s="10" t="s">
        <v>114</v>
      </c>
      <c r="N6" s="10" t="s">
        <v>115</v>
      </c>
    </row>
    <row r="7" s="2" customFormat="1" ht="91" customHeight="1" spans="1:14">
      <c r="A7" s="6" t="s">
        <v>57</v>
      </c>
      <c r="B7" s="7" t="s">
        <v>116</v>
      </c>
      <c r="C7" s="6" t="s">
        <v>78</v>
      </c>
      <c r="D7" s="6" t="s">
        <v>117</v>
      </c>
      <c r="E7" s="6" t="s">
        <v>118</v>
      </c>
      <c r="F7" s="6" t="s">
        <v>65</v>
      </c>
      <c r="G7" s="8">
        <v>0.1</v>
      </c>
      <c r="H7" s="9">
        <v>20</v>
      </c>
      <c r="I7" s="6" t="s">
        <v>88</v>
      </c>
      <c r="J7" s="6" t="s">
        <v>119</v>
      </c>
      <c r="K7" s="10" t="s">
        <v>120</v>
      </c>
      <c r="L7" s="10" t="s">
        <v>121</v>
      </c>
      <c r="M7" s="10" t="s">
        <v>92</v>
      </c>
      <c r="N7" s="10" t="s">
        <v>122</v>
      </c>
    </row>
    <row r="8" s="2" customFormat="1" ht="91" customHeight="1" spans="1:14">
      <c r="A8" s="6" t="s">
        <v>57</v>
      </c>
      <c r="B8" s="7" t="s">
        <v>123</v>
      </c>
      <c r="C8" s="6" t="s">
        <v>80</v>
      </c>
      <c r="D8" s="6" t="s">
        <v>124</v>
      </c>
      <c r="E8" s="6" t="s">
        <v>125</v>
      </c>
      <c r="F8" s="6" t="s">
        <v>65</v>
      </c>
      <c r="G8" s="8">
        <v>100</v>
      </c>
      <c r="H8" s="9">
        <v>100</v>
      </c>
      <c r="I8" s="6" t="s">
        <v>88</v>
      </c>
      <c r="J8" s="6" t="s">
        <v>126</v>
      </c>
      <c r="K8" s="10" t="s">
        <v>127</v>
      </c>
      <c r="L8" s="11"/>
      <c r="M8" s="10" t="s">
        <v>128</v>
      </c>
      <c r="N8" s="10" t="s">
        <v>129</v>
      </c>
    </row>
    <row r="9" s="3" customFormat="1" ht="117" customHeight="1"/>
    <row r="10" s="3" customFormat="1" ht="117" customHeight="1"/>
    <row r="11" s="3" customFormat="1" ht="117" customHeight="1"/>
    <row r="12" spans="11:11">
      <c r="K12">
        <f>20/0.8</f>
        <v>25</v>
      </c>
    </row>
  </sheetData>
  <mergeCells count="1">
    <mergeCell ref="A1:N1"/>
  </mergeCells>
  <pageMargins left="0.472222222222222" right="0.550694444444444" top="1" bottom="1" header="0.5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此表复制到WORD文档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ouu</dc:creator>
  <cp:lastModifiedBy>四星打字店</cp:lastModifiedBy>
  <dcterms:created xsi:type="dcterms:W3CDTF">2020-12-16T05:00:00Z</dcterms:created>
  <dcterms:modified xsi:type="dcterms:W3CDTF">2020-12-29T07:58:52Z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